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<sst xmlns="http://schemas.openxmlformats.org/spreadsheetml/2006/main" count="624" uniqueCount="62">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</sst>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N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102" sqref="V10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40282.9</v>
      </c>
      <c r="AG7" s="54"/>
      <c r="AH7" s="40"/>
    </row>
    <row r="8" spans="1:56" ht="18" customHeight="1">
      <c r="A8" s="47" t="s">
        <v>30</v>
      </c>
      <c r="B8" s="33">
        <f>SUM(E8:AC8)</f>
        <v>100948.59999999999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>
        <v>5121.3</v>
      </c>
      <c r="N8" s="62">
        <v>7635.1</v>
      </c>
      <c r="O8" s="61">
        <v>12409.9</v>
      </c>
      <c r="P8" s="61">
        <v>7138.9</v>
      </c>
      <c r="Q8" s="61"/>
      <c r="R8" s="61"/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62169.27824000007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3214</v>
      </c>
      <c r="N9" s="90">
        <f t="shared" si="0"/>
        <v>807.1</v>
      </c>
      <c r="O9" s="68">
        <f t="shared" si="0"/>
        <v>4867.8</v>
      </c>
      <c r="P9" s="68">
        <f t="shared" si="0"/>
        <v>7927.5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106858.5</v>
      </c>
      <c r="AH9" s="90">
        <f>AH10+AH15+AH24+AH33+AH47+AH52+AH54+AH61+AH62+AH71+AH72+AH76+AH88+AH81+AH83+AH82+AH69+AH89+AH91+AH90+AH70+AH40+AH92</f>
        <v>195849.51483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>
        <v>2278.3</v>
      </c>
      <c r="N10" s="99">
        <v>13.1</v>
      </c>
      <c r="O10" s="99">
        <v>160.2</v>
      </c>
      <c r="P10" s="99">
        <v>26.9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7320.7</v>
      </c>
      <c r="AH10" s="99">
        <f>B10+C10-AG10</f>
        <v>16479.5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>
        <v>2098.9</v>
      </c>
      <c r="N11" s="99"/>
      <c r="O11" s="99">
        <v>101.7</v>
      </c>
      <c r="P11" s="99">
        <v>0.4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6433.999999999999</v>
      </c>
      <c r="AH11" s="99">
        <f>B11+C11-AG11</f>
        <v>15086.400000000005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>
        <v>3.5</v>
      </c>
      <c r="N12" s="99"/>
      <c r="O12" s="99">
        <v>4.3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254.00000000000003</v>
      </c>
      <c r="AH12" s="99">
        <f>B12+C12-AG12</f>
        <v>30.299999999999926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175.9000000000001</v>
      </c>
      <c r="N14" s="99">
        <f t="shared" si="2"/>
        <v>13.1</v>
      </c>
      <c r="O14" s="99">
        <f t="shared" si="2"/>
        <v>54.19999999999999</v>
      </c>
      <c r="P14" s="99">
        <f t="shared" si="2"/>
        <v>26.5</v>
      </c>
      <c r="Q14" s="99">
        <f t="shared" si="2"/>
        <v>0</v>
      </c>
      <c r="R14" s="99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632.6999999999998</v>
      </c>
      <c r="AH14" s="99">
        <f>AH10-AH11-AH12-AH13</f>
        <v>1362.799999999995</v>
      </c>
      <c r="AJ14" s="102"/>
    </row>
    <row r="15" spans="1:36" s="101" customFormat="1" ht="15" customHeight="1">
      <c r="A15" s="97" t="s">
        <v>6</v>
      </c>
      <c r="B15" s="98">
        <v>105110.8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>
        <v>436</v>
      </c>
      <c r="N15" s="99">
        <v>409.4</v>
      </c>
      <c r="O15" s="99">
        <v>572.5</v>
      </c>
      <c r="P15" s="99">
        <v>924.7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31829.1</v>
      </c>
      <c r="AH15" s="99">
        <f aca="true" t="shared" si="3" ref="AH15:AH31">B15+C15-AG15</f>
        <v>104839.79999999999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>
        <v>314.6</v>
      </c>
      <c r="N19" s="99">
        <v>100.4</v>
      </c>
      <c r="O19" s="99">
        <v>456.8</v>
      </c>
      <c r="P19" s="99">
        <v>441.8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3622.0000000000005</v>
      </c>
      <c r="AH19" s="99">
        <f t="shared" si="3"/>
        <v>4042.8999999999983</v>
      </c>
      <c r="AJ19" s="102"/>
    </row>
    <row r="20" spans="1:36" s="101" customFormat="1" ht="15.75">
      <c r="A20" s="103" t="s">
        <v>2</v>
      </c>
      <c r="B20" s="98">
        <v>1951.1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>
        <v>2.5</v>
      </c>
      <c r="N20" s="99">
        <v>274</v>
      </c>
      <c r="O20" s="99">
        <v>68.8</v>
      </c>
      <c r="P20" s="99">
        <v>344.9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3863.9</v>
      </c>
      <c r="AH20" s="99">
        <f t="shared" si="3"/>
        <v>14926.899999999996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>
        <v>21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226.8</v>
      </c>
      <c r="AH21" s="99">
        <f t="shared" si="3"/>
        <v>1548.8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3361.300000000006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118.89999999999998</v>
      </c>
      <c r="N23" s="99">
        <f t="shared" si="4"/>
        <v>14</v>
      </c>
      <c r="O23" s="99">
        <f t="shared" si="4"/>
        <v>46.89999999999999</v>
      </c>
      <c r="P23" s="99">
        <f t="shared" si="4"/>
        <v>138.00000000000006</v>
      </c>
      <c r="Q23" s="99">
        <f t="shared" si="4"/>
        <v>0</v>
      </c>
      <c r="R23" s="99">
        <f t="shared" si="4"/>
        <v>0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982.7999999999956</v>
      </c>
      <c r="AH23" s="99">
        <f t="shared" si="3"/>
        <v>7734.7400000000325</v>
      </c>
      <c r="AJ23" s="102"/>
    </row>
    <row r="24" spans="1:36" s="101" customFormat="1" ht="15" customHeight="1">
      <c r="A24" s="97" t="s">
        <v>7</v>
      </c>
      <c r="B24" s="98">
        <f>37918.1-3000</f>
        <v>34918.1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>
        <v>100.3</v>
      </c>
      <c r="N24" s="99">
        <v>0.9</v>
      </c>
      <c r="O24" s="99"/>
      <c r="P24" s="99">
        <f>1120.8+1222.4</f>
        <v>2343.2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15867.399999999998</v>
      </c>
      <c r="AH24" s="99">
        <f t="shared" si="3"/>
        <v>33096.8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>
        <v>1222.4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11522.1</v>
      </c>
      <c r="AH25" s="108">
        <f t="shared" si="3"/>
        <v>5715.6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>
        <v>100.3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100.3</v>
      </c>
      <c r="AH30" s="99">
        <f t="shared" si="3"/>
        <v>63.90000000000002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34827.2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0.9</v>
      </c>
      <c r="O32" s="99">
        <f t="shared" si="5"/>
        <v>0</v>
      </c>
      <c r="P32" s="99">
        <f t="shared" si="5"/>
        <v>2343.2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15767.099999999999</v>
      </c>
      <c r="AH32" s="99">
        <f>AH24-AH30</f>
        <v>33032.9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98.8</v>
      </c>
      <c r="AH33" s="99">
        <f aca="true" t="shared" si="6" ref="AH33:AH38">B33+C33-AG33</f>
        <v>932.3000000000002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0.9999999999999982</v>
      </c>
      <c r="AH39" s="99">
        <f>AH33-AH34-AH36-AH38-AH35-AH37</f>
        <v>197.50000000000023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>
        <v>0.2</v>
      </c>
      <c r="N40" s="99">
        <v>4.4</v>
      </c>
      <c r="O40" s="99">
        <v>30.8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457.8</v>
      </c>
      <c r="AH40" s="99">
        <f aca="true" t="shared" si="8" ref="AH40:AH45">B40+C40-AG40</f>
        <v>1249.6000000000004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9.5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9.5</v>
      </c>
      <c r="AH43" s="99">
        <f t="shared" si="8"/>
        <v>3.8000000000000025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>
        <v>0.2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31.900000000000002</v>
      </c>
      <c r="AH44" s="99">
        <f t="shared" si="8"/>
        <v>217.30000000000004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4.4</v>
      </c>
      <c r="O46" s="99">
        <f t="shared" si="9"/>
        <v>21.3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32.79999999999999</v>
      </c>
      <c r="AH46" s="99">
        <f>AH40-AH41-AH42-AH43-AH44-AH45</f>
        <v>9.200000000000557</v>
      </c>
      <c r="AJ46" s="102"/>
    </row>
    <row r="47" spans="1:36" s="101" customFormat="1" ht="17.25" customHeight="1">
      <c r="A47" s="97" t="s">
        <v>43</v>
      </c>
      <c r="B47" s="104">
        <f>6656.1-61.7</f>
        <v>6594.400000000001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>
        <v>270.6</v>
      </c>
      <c r="N47" s="113">
        <v>59.6</v>
      </c>
      <c r="O47" s="113">
        <v>10</v>
      </c>
      <c r="P47" s="113">
        <v>1805.8</v>
      </c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4717</v>
      </c>
      <c r="AH47" s="99">
        <f>B47+C47-AG47</f>
        <v>5564.300000000001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</f>
        <v>5687.6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>
        <v>56.4</v>
      </c>
      <c r="N49" s="99">
        <v>59.6</v>
      </c>
      <c r="O49" s="99">
        <v>10</v>
      </c>
      <c r="P49" s="99">
        <v>1790.4</v>
      </c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4288.8</v>
      </c>
      <c r="AH49" s="99">
        <f>B49+C49-AG49</f>
        <v>3309.1000000000013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852.5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214.20000000000002</v>
      </c>
      <c r="N51" s="99">
        <f t="shared" si="10"/>
        <v>0</v>
      </c>
      <c r="O51" s="99">
        <f t="shared" si="10"/>
        <v>0</v>
      </c>
      <c r="P51" s="99">
        <f t="shared" si="10"/>
        <v>15.399999999999864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387.79999999999984</v>
      </c>
      <c r="AH51" s="99">
        <f>AH47-AH49-AH48</f>
        <v>2151.7999999999997</v>
      </c>
      <c r="AJ51" s="102"/>
    </row>
    <row r="52" spans="1:36" s="101" customFormat="1" ht="15" customHeight="1">
      <c r="A52" s="97" t="s">
        <v>0</v>
      </c>
      <c r="B52" s="98">
        <f>8905-49.5-900-1300</f>
        <v>6655.5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>
        <v>36.3</v>
      </c>
      <c r="N52" s="99">
        <v>55.7</v>
      </c>
      <c r="O52" s="99"/>
      <c r="P52" s="99">
        <v>1776.3</v>
      </c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6335.5</v>
      </c>
      <c r="AH52" s="99">
        <f aca="true" t="shared" si="11" ref="AH52:AH59">B52+C52-AG52</f>
        <v>4535.599999999995</v>
      </c>
      <c r="AJ52" s="102"/>
    </row>
    <row r="53" spans="1:36" s="101" customFormat="1" ht="15" customHeight="1">
      <c r="A53" s="103" t="s">
        <v>2</v>
      </c>
      <c r="B53" s="98">
        <f>1178.5-600</f>
        <v>578.5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1198.7</v>
      </c>
      <c r="AH53" s="99">
        <f t="shared" si="11"/>
        <v>614.0999999999997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>
        <v>5.2</v>
      </c>
      <c r="N54" s="99">
        <v>212.9</v>
      </c>
      <c r="O54" s="99"/>
      <c r="P54" s="99">
        <v>78.3</v>
      </c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1316.2</v>
      </c>
      <c r="AH54" s="99">
        <f t="shared" si="11"/>
        <v>2252.0999999999995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515.4</v>
      </c>
      <c r="AH55" s="99">
        <f t="shared" si="11"/>
        <v>1018.9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0</v>
      </c>
      <c r="AH57" s="99">
        <f t="shared" si="11"/>
        <v>286.3999999999999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5.2</v>
      </c>
      <c r="N60" s="99">
        <f t="shared" si="12"/>
        <v>212.9</v>
      </c>
      <c r="O60" s="99">
        <f t="shared" si="12"/>
        <v>0</v>
      </c>
      <c r="P60" s="99">
        <f t="shared" si="12"/>
        <v>78.3</v>
      </c>
      <c r="Q60" s="99">
        <f t="shared" si="12"/>
        <v>0</v>
      </c>
      <c r="R60" s="99">
        <f t="shared" si="12"/>
        <v>0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774.6</v>
      </c>
      <c r="AH60" s="99">
        <f>AH54-AH55-AH57-AH59-AH56-AH58</f>
        <v>882.9999999999995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>
        <v>18.6</v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38.7</v>
      </c>
      <c r="AH61" s="99">
        <f aca="true" t="shared" si="14" ref="AH61:AH67">B61+C61-AG61</f>
        <v>109.99999999999999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>
        <v>23.9</v>
      </c>
      <c r="N62" s="99"/>
      <c r="O62" s="99"/>
      <c r="P62" s="99">
        <v>170.6</v>
      </c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1528.7</v>
      </c>
      <c r="AH62" s="99">
        <f t="shared" si="14"/>
        <v>8110.2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377.8+0.1-3.1</f>
        <v>374.8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>
        <v>8.9</v>
      </c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100.2</v>
      </c>
      <c r="AH65" s="99">
        <f t="shared" si="14"/>
        <v>844.5</v>
      </c>
      <c r="AI65" s="102"/>
      <c r="AJ65" s="102"/>
    </row>
    <row r="66" spans="1:36" s="101" customFormat="1" ht="15.75">
      <c r="A66" s="103" t="s">
        <v>2</v>
      </c>
      <c r="B66" s="98">
        <f>50.6</f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>
        <v>1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41.4</v>
      </c>
      <c r="AH66" s="99">
        <f t="shared" si="14"/>
        <v>152.39999999999998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1800.1000000000001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23.9</v>
      </c>
      <c r="N68" s="99">
        <f t="shared" si="15"/>
        <v>0</v>
      </c>
      <c r="O68" s="99">
        <f t="shared" si="15"/>
        <v>0</v>
      </c>
      <c r="P68" s="99">
        <f t="shared" si="15"/>
        <v>160.7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630.3</v>
      </c>
      <c r="AH68" s="99">
        <f>AH62-AH63-AH66-AH67-AH65-AH64</f>
        <v>3499.1000000000004</v>
      </c>
      <c r="AJ68" s="102"/>
    </row>
    <row r="69" spans="1:36" s="101" customFormat="1" ht="31.5">
      <c r="A69" s="97" t="s">
        <v>45</v>
      </c>
      <c r="B69" s="98">
        <f>2445.1-1385</f>
        <v>1060.1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>
        <v>789.7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1642.1</v>
      </c>
      <c r="AH69" s="117">
        <f aca="true" t="shared" si="16" ref="AH69:AH92">B69+C69-AG69</f>
        <v>200.70000000000005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49.6+1523-1900</f>
        <v>-327.4000000000001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>
        <v>542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1008.7</v>
      </c>
      <c r="AH71" s="117">
        <f t="shared" si="16"/>
        <v>293.5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>
        <v>44.6</v>
      </c>
      <c r="N72" s="99"/>
      <c r="O72" s="99">
        <v>11.6</v>
      </c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278.8</v>
      </c>
      <c r="AH72" s="117">
        <f t="shared" si="16"/>
        <v>3335.8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>
        <v>1.1</v>
      </c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71.3</v>
      </c>
      <c r="AH74" s="117">
        <f t="shared" si="16"/>
        <v>534.5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>
        <v>51.1</v>
      </c>
      <c r="O76" s="113"/>
      <c r="P76" s="113">
        <v>12</v>
      </c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81.7</v>
      </c>
      <c r="AH76" s="117">
        <f t="shared" si="16"/>
        <v>141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>
        <v>47.6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63.7</v>
      </c>
      <c r="AH77" s="117">
        <f t="shared" si="16"/>
        <v>78.49999999999999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>
        <v>0.1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2.6</v>
      </c>
      <c r="AH80" s="117">
        <f t="shared" si="16"/>
        <v>2.5000000000000013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16754.8-115.5+900+3000+4585</f>
        <v>25124.3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>
        <v>3540.7</v>
      </c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19036.5</v>
      </c>
      <c r="AH89" s="99">
        <f t="shared" si="16"/>
        <v>10834.699999999997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1886.8</v>
      </c>
      <c r="AH90" s="99">
        <f t="shared" si="16"/>
        <v>3773.5999999999995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3214</v>
      </c>
      <c r="N94" s="91">
        <f t="shared" si="17"/>
        <v>807.1</v>
      </c>
      <c r="O94" s="82">
        <f t="shared" si="17"/>
        <v>4867.8</v>
      </c>
      <c r="P94" s="82">
        <f t="shared" si="17"/>
        <v>7927.5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106858.5</v>
      </c>
      <c r="AH94" s="83">
        <f>AH10+AH15+AH24+AH33+AH47+AH52+AH54+AH61+AH62+AH69+AH71+AH72+AH76+AH81+AH82+AH83+AH88+AH89+AH90+AH91+AH70+AH40+AH92</f>
        <v>195849.51483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2098.9</v>
      </c>
      <c r="N95" s="72">
        <f t="shared" si="18"/>
        <v>47.6</v>
      </c>
      <c r="O95" s="67">
        <f t="shared" si="18"/>
        <v>101.7</v>
      </c>
      <c r="P95" s="67">
        <f t="shared" si="18"/>
        <v>0.4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31411.400000000005</v>
      </c>
      <c r="AH95" s="71">
        <f>B95+C95-AG95</f>
        <v>97213.85999999997</v>
      </c>
    </row>
    <row r="96" spans="1:34" ht="15.75">
      <c r="A96" s="3" t="s">
        <v>2</v>
      </c>
      <c r="B96" s="22">
        <f aca="true" t="shared" si="19" ref="B96:AE96">B12+B20+B29+B36+B57+B66+B44+B80+B74+B53</f>
        <v>2921.5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6.2</v>
      </c>
      <c r="N96" s="72">
        <f t="shared" si="19"/>
        <v>274.1</v>
      </c>
      <c r="O96" s="67">
        <f t="shared" si="19"/>
        <v>74.19999999999999</v>
      </c>
      <c r="P96" s="67">
        <f t="shared" si="19"/>
        <v>345.9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5477.7</v>
      </c>
      <c r="AH96" s="71">
        <f>B96+C96-AG96</f>
        <v>16841.399999999998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5949.400000000001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314.6</v>
      </c>
      <c r="N98" s="72">
        <f t="shared" si="21"/>
        <v>100.4</v>
      </c>
      <c r="O98" s="67">
        <f t="shared" si="21"/>
        <v>466.3</v>
      </c>
      <c r="P98" s="67">
        <f t="shared" si="21"/>
        <v>450.7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3757.9</v>
      </c>
      <c r="AH98" s="71">
        <f>B98+C98-AG98</f>
        <v>5312.5</v>
      </c>
    </row>
    <row r="99" spans="1:34" ht="15.75">
      <c r="A99" s="3" t="s">
        <v>16</v>
      </c>
      <c r="B99" s="22">
        <f>B21+B30+B49+B37+B58+B13+B75+B67</f>
        <v>7168.800000000001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156.7</v>
      </c>
      <c r="N99" s="72">
        <f t="shared" si="22"/>
        <v>80.6</v>
      </c>
      <c r="O99" s="67">
        <f t="shared" si="22"/>
        <v>10</v>
      </c>
      <c r="P99" s="67">
        <f t="shared" si="22"/>
        <v>1790.4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4615.9</v>
      </c>
      <c r="AH99" s="71">
        <f>B99+C99-AG99</f>
        <v>5852.400000000003</v>
      </c>
    </row>
    <row r="100" spans="1:34" ht="12.75">
      <c r="A100" s="1" t="s">
        <v>35</v>
      </c>
      <c r="B100" s="2">
        <f>B94-B95-B96-B97-B98-B99</f>
        <v>95859.99999999997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5340.1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61595.6</v>
      </c>
      <c r="AH100" s="84">
        <f>AH94-AH95-AH96-AH97-AH98-AH99</f>
        <v>70613.35483000003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2019-05-17T08:54:54Z</dcterms:modified>
  <cp:category/>
  <cp:version/>
  <cp:contentType/>
  <cp:contentStatus/>
</cp:coreProperties>
</file>